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2APP1\Users\Public\Documents\1Постановления\Бюджетный прогноз до 2030года\4 Внесение изменений - проект\Постановление от 08.02.2024 №102\"/>
    </mc:Choice>
  </mc:AlternateContent>
  <bookViews>
    <workbookView xWindow="360" yWindow="105" windowWidth="13395" windowHeight="6720" firstSheet="1" activeTab="1"/>
  </bookViews>
  <sheets>
    <sheet name="Приложение 1" sheetId="2" state="hidden" r:id="rId1"/>
    <sheet name="Приложение 1 (01.2024)" sheetId="3" r:id="rId2"/>
  </sheets>
  <definedNames>
    <definedName name="_xlnm.Print_Area" localSheetId="0">'Приложение 1'!$A$1:$L$25</definedName>
    <definedName name="_xlnm.Print_Area" localSheetId="1">'Приложение 1 (01.2024)'!$A$1:$L$25</definedName>
  </definedNames>
  <calcPr calcId="152511"/>
</workbook>
</file>

<file path=xl/calcChain.xml><?xml version="1.0" encoding="utf-8"?>
<calcChain xmlns="http://schemas.openxmlformats.org/spreadsheetml/2006/main">
  <c r="L19" i="3" l="1"/>
  <c r="J22" i="3"/>
  <c r="K22" i="3" l="1"/>
  <c r="L22" i="3" l="1"/>
  <c r="D20" i="3"/>
  <c r="E23" i="3" l="1"/>
  <c r="I16" i="3" l="1"/>
  <c r="J16" i="3" s="1"/>
  <c r="K16" i="3" s="1"/>
  <c r="L16" i="3" s="1"/>
  <c r="I15" i="3"/>
  <c r="I14" i="3" s="1"/>
  <c r="J15" i="3" l="1"/>
  <c r="J14" i="3" l="1"/>
  <c r="K15" i="3"/>
  <c r="K14" i="3" l="1"/>
  <c r="L15" i="3"/>
  <c r="L14" i="3" s="1"/>
  <c r="G23" i="3"/>
  <c r="F23" i="3"/>
  <c r="H22" i="3"/>
  <c r="G22" i="3"/>
  <c r="F22" i="3"/>
  <c r="H21" i="3"/>
  <c r="G21" i="3"/>
  <c r="G20" i="3" s="1"/>
  <c r="F21" i="3"/>
  <c r="F20" i="3" s="1"/>
  <c r="E20" i="3"/>
  <c r="C19" i="3"/>
  <c r="B19" i="3"/>
  <c r="B23" i="3" s="1"/>
  <c r="D13" i="3"/>
  <c r="D23" i="3" s="1"/>
  <c r="C13" i="3"/>
  <c r="B13" i="3"/>
  <c r="C23" i="3" l="1"/>
  <c r="J18" i="3"/>
  <c r="I18" i="2"/>
  <c r="J18" i="2" s="1"/>
  <c r="K18" i="2" s="1"/>
  <c r="L18" i="2" s="1"/>
  <c r="I17" i="2"/>
  <c r="J17" i="2" s="1"/>
  <c r="K17" i="2" s="1"/>
  <c r="L17" i="2" s="1"/>
  <c r="K18" i="3" l="1"/>
  <c r="N20" i="2"/>
  <c r="Q18" i="2"/>
  <c r="Q20" i="2"/>
  <c r="P20" i="2"/>
  <c r="O20" i="2"/>
  <c r="G22" i="2"/>
  <c r="H22" i="2"/>
  <c r="I22" i="2" s="1"/>
  <c r="J22" i="2" s="1"/>
  <c r="K22" i="2" s="1"/>
  <c r="L22" i="2" s="1"/>
  <c r="F22" i="2"/>
  <c r="Q17" i="2"/>
  <c r="P18" i="2"/>
  <c r="P17" i="2"/>
  <c r="O17" i="2"/>
  <c r="O18" i="2"/>
  <c r="N17" i="2"/>
  <c r="N18" i="2"/>
  <c r="L18" i="3" l="1"/>
  <c r="C13" i="2"/>
  <c r="B19" i="2"/>
  <c r="B23" i="2" s="1"/>
  <c r="B13" i="2"/>
  <c r="I16" i="2" l="1"/>
  <c r="J16" i="2" s="1"/>
  <c r="K16" i="2" s="1"/>
  <c r="L16" i="2" s="1"/>
  <c r="I15" i="2"/>
  <c r="J15" i="2" s="1"/>
  <c r="K15" i="2" l="1"/>
  <c r="L15" i="2" s="1"/>
  <c r="L14" i="2" s="1"/>
  <c r="J14" i="2"/>
  <c r="I14" i="2"/>
  <c r="N14" i="2" s="1"/>
  <c r="E21" i="2"/>
  <c r="E20" i="2" s="1"/>
  <c r="K14" i="2" l="1"/>
  <c r="P14" i="2" s="1"/>
  <c r="O14" i="2"/>
  <c r="Q14" i="2"/>
  <c r="S14" i="2"/>
  <c r="R21" i="2"/>
  <c r="H21" i="2" l="1"/>
  <c r="H19" i="2" l="1"/>
  <c r="I21" i="2"/>
  <c r="R14" i="2"/>
  <c r="G23" i="2"/>
  <c r="J21" i="2" l="1"/>
  <c r="I19" i="2"/>
  <c r="G21" i="2"/>
  <c r="G20" i="2" s="1"/>
  <c r="K21" i="2" l="1"/>
  <c r="J19" i="2"/>
  <c r="C19" i="2"/>
  <c r="L21" i="2" l="1"/>
  <c r="L19" i="2" s="1"/>
  <c r="K19" i="2"/>
  <c r="E23" i="2"/>
  <c r="F23" i="2"/>
  <c r="F21" i="2" l="1"/>
  <c r="D20" i="2"/>
  <c r="C23" i="2"/>
  <c r="H23" i="2" l="1"/>
  <c r="I23" i="2" l="1"/>
  <c r="J23" i="2" l="1"/>
  <c r="K23" i="2" l="1"/>
  <c r="L23" i="2" l="1"/>
  <c r="D13" i="2"/>
  <c r="D23" i="2" s="1"/>
  <c r="I23" i="3" l="1"/>
  <c r="H23" i="3"/>
  <c r="J19" i="3"/>
  <c r="J23" i="3" s="1"/>
  <c r="L23" i="3"/>
  <c r="K19" i="3"/>
  <c r="K23" i="3" s="1"/>
</calcChain>
</file>

<file path=xl/comments1.xml><?xml version="1.0" encoding="utf-8"?>
<comments xmlns="http://schemas.openxmlformats.org/spreadsheetml/2006/main">
  <authors>
    <author>КартавкинаВГ</author>
  </authors>
  <commentList>
    <comment ref="E14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КартавкинаВГ:</t>
        </r>
        <r>
          <rPr>
            <sz val="9"/>
            <color indexed="81"/>
            <rFont val="Tahoma"/>
            <family val="2"/>
            <charset val="204"/>
          </rPr>
          <t xml:space="preserve">
на 01.11.2023
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КартавкинаВГ:</t>
        </r>
        <r>
          <rPr>
            <sz val="9"/>
            <color indexed="81"/>
            <rFont val="Tahoma"/>
            <family val="2"/>
            <charset val="204"/>
          </rPr>
          <t xml:space="preserve">
пост из респ</t>
        </r>
      </text>
    </comment>
  </commentList>
</comments>
</file>

<file path=xl/comments2.xml><?xml version="1.0" encoding="utf-8"?>
<comments xmlns="http://schemas.openxmlformats.org/spreadsheetml/2006/main">
  <authors>
    <author>КартавкинаВГ</author>
  </authors>
  <commentList>
    <comment ref="A17" authorId="0" shapeId="0">
      <text>
        <r>
          <rPr>
            <b/>
            <sz val="9"/>
            <color indexed="81"/>
            <rFont val="Tahoma"/>
            <charset val="1"/>
          </rPr>
          <t>КартавкинаВГ:</t>
        </r>
        <r>
          <rPr>
            <sz val="9"/>
            <color indexed="81"/>
            <rFont val="Tahoma"/>
            <charset val="1"/>
          </rPr>
          <t xml:space="preserve">
317</t>
        </r>
      </text>
    </comment>
    <comment ref="A18" authorId="0" shapeId="0">
      <text>
        <r>
          <rPr>
            <b/>
            <sz val="9"/>
            <color indexed="81"/>
            <rFont val="Tahoma"/>
            <charset val="1"/>
          </rPr>
          <t>КартавкинаВГ:</t>
        </r>
        <r>
          <rPr>
            <sz val="9"/>
            <color indexed="81"/>
            <rFont val="Tahoma"/>
            <charset val="1"/>
          </rPr>
          <t xml:space="preserve">
317</t>
        </r>
      </text>
    </comment>
    <comment ref="A19" authorId="0" shapeId="0">
      <text>
        <r>
          <rPr>
            <b/>
            <sz val="9"/>
            <color indexed="81"/>
            <rFont val="Tahoma"/>
            <charset val="1"/>
          </rPr>
          <t>КартавкинаВГ:</t>
        </r>
        <r>
          <rPr>
            <sz val="9"/>
            <color indexed="81"/>
            <rFont val="Tahoma"/>
            <charset val="1"/>
          </rPr>
          <t xml:space="preserve">
317</t>
        </r>
      </text>
    </comment>
    <comment ref="A21" authorId="0" shapeId="0">
      <text>
        <r>
          <rPr>
            <b/>
            <sz val="9"/>
            <color indexed="81"/>
            <rFont val="Tahoma"/>
            <charset val="1"/>
          </rPr>
          <t>КартавкинаВГ:</t>
        </r>
        <r>
          <rPr>
            <sz val="9"/>
            <color indexed="81"/>
            <rFont val="Tahoma"/>
            <charset val="1"/>
          </rPr>
          <t xml:space="preserve">
ИСПМРРА</t>
        </r>
      </text>
    </comment>
    <comment ref="A22" authorId="0" shapeId="0">
      <text>
        <r>
          <rPr>
            <b/>
            <sz val="9"/>
            <color indexed="81"/>
            <rFont val="Tahoma"/>
            <charset val="1"/>
          </rPr>
          <t>КартавкинаВГ:</t>
        </r>
        <r>
          <rPr>
            <sz val="9"/>
            <color indexed="81"/>
            <rFont val="Tahoma"/>
            <charset val="1"/>
          </rPr>
          <t xml:space="preserve">
324 касса по вкл.1</t>
        </r>
      </text>
    </comment>
  </commentList>
</comments>
</file>

<file path=xl/sharedStrings.xml><?xml version="1.0" encoding="utf-8"?>
<sst xmlns="http://schemas.openxmlformats.org/spreadsheetml/2006/main" count="58" uniqueCount="28">
  <si>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</si>
  <si>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</si>
  <si>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</si>
  <si>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</si>
  <si>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</si>
  <si>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</si>
  <si>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</si>
  <si>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</si>
  <si>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>Приложение № 1</t>
  </si>
  <si>
    <t>муниципального образования «Город Майкоп»</t>
  </si>
  <si>
    <t xml:space="preserve">на долгосрочный период до 2030 года </t>
  </si>
  <si>
    <t xml:space="preserve">Наименование основных характеристик бюджета муниципального образования «Город Майкоп» </t>
  </si>
  <si>
    <t>млн.руб.</t>
  </si>
  <si>
    <t>Прогноз основных характеристик бюджета муниципального образования «Город Майкоп»</t>
  </si>
  <si>
    <t>к бюджетному прогнозу</t>
  </si>
  <si>
    <t>2020 год (факт)</t>
  </si>
  <si>
    <t>2021 год (факт)</t>
  </si>
  <si>
    <t>Прогнозируемый общий объем доходов бюджета муниципального образования «Город Майкоп»,
 в том числе за счет средств:</t>
  </si>
  <si>
    <t>Общий объем расходов бюджета муниципального образования «Город Майкоп»,
 в том числе за счет средств:</t>
  </si>
  <si>
    <t>местного бюджета</t>
  </si>
  <si>
    <t>Дефицит (-) / профицит (+) бюджета муниципального образования «Город Майкоп»</t>
  </si>
  <si>
    <t>2022 год  (факт)</t>
  </si>
  <si>
    <t>безвозмездных поступлений, в том числе:</t>
  </si>
  <si>
    <t>субвенции</t>
  </si>
  <si>
    <t>налоговых и неналоговых доходов, в том числе:</t>
  </si>
  <si>
    <t>неналоговые</t>
  </si>
  <si>
    <t>налоговые</t>
  </si>
  <si>
    <t xml:space="preserve">2023 год (факт)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</si>
</sst>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0.0%"/>
  </numFmts>
  <fonts count="15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165" fontId="0" fillId="0" borderId="0" xfId="0" applyNumberForma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 indent="1"/>
    </xf>
    <xf numFmtId="4" fontId="0" fillId="0" borderId="0" xfId="0" applyNumberFormat="1"/>
    <xf numFmtId="165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6" fontId="0" fillId="0" borderId="0" xfId="0" applyNumberFormat="1"/>
    <xf numFmtId="167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27"/>
  <sheetViews>
    <sheetView view="pageBreakPreview" topLeftCell="A4" zoomScale="60" zoomScaleNormal="80" workbookViewId="0">
      <selection activeCell="O23" sqref="O23"/>
    </sheetView>
  </sheetViews>
  <sheetFormatPr defaultRowHeight="15" x14ac:dyDescent="0.25"/>
  <cols>
    <col min="1" max="1" width="48.28515625" customWidth="1"/>
    <col min="2" max="2" width="17.28515625" bestFit="1" customWidth="1"/>
    <col min="3" max="12" width="14" bestFit="1" customWidth="1"/>
  </cols>
  <sheetData>
    <row r="2" spans="1:19" ht="18.75" x14ac:dyDescent="0.25">
      <c r="H2" s="5"/>
      <c r="L2" s="5" t="s">
        <v>8</v>
      </c>
    </row>
    <row r="3" spans="1:19" ht="18.75" x14ac:dyDescent="0.25">
      <c r="H3" s="5"/>
      <c r="L3" s="5" t="s">
        <v>14</v>
      </c>
    </row>
    <row r="4" spans="1:19" ht="18.75" x14ac:dyDescent="0.25">
      <c r="H4" s="5"/>
      <c r="L4" s="5" t="s">
        <v>9</v>
      </c>
    </row>
    <row r="5" spans="1:19" ht="18.75" x14ac:dyDescent="0.25">
      <c r="H5" s="5"/>
      <c r="L5" s="5" t="s">
        <v>10</v>
      </c>
    </row>
    <row r="6" spans="1:19" ht="18.75" x14ac:dyDescent="0.25">
      <c r="H6" s="5"/>
      <c r="L6" s="5"/>
    </row>
    <row r="7" spans="1:19" ht="18.75" x14ac:dyDescent="0.25">
      <c r="H7" s="5"/>
      <c r="L7" s="5"/>
    </row>
    <row r="8" spans="1:19" ht="18.75" x14ac:dyDescent="0.25">
      <c r="H8" s="5"/>
      <c r="L8" s="5"/>
    </row>
    <row r="9" spans="1:19" ht="26.25" customHeight="1" x14ac:dyDescent="0.25">
      <c r="A9" s="25" t="s">
        <v>13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9" ht="18.75" x14ac:dyDescent="0.25">
      <c r="A10" s="6"/>
    </row>
    <row r="11" spans="1:19" ht="18.75" x14ac:dyDescent="0.25">
      <c r="L11" s="5" t="s">
        <v>12</v>
      </c>
    </row>
    <row r="12" spans="1:19" ht="66" x14ac:dyDescent="0.25">
      <c r="A12" s="8" t="s">
        <v>11</v>
      </c>
      <c r="B12" s="9" t="s">
        <v>15</v>
      </c>
      <c r="C12" s="9" t="s">
        <v>16</v>
      </c>
      <c r="D12" s="17" t="s">
        <v>21</v>
      </c>
      <c r="E12" s="21" t="s">
        <v>0</v>
      </c>
      <c r="F12" s="17" t="s">
        <v>1</v>
      </c>
      <c r="G12" s="17" t="s">
        <v>2</v>
      </c>
      <c r="H12" s="9" t="s">
        <v>3</v>
      </c>
      <c r="I12" s="9" t="s">
        <v>4</v>
      </c>
      <c r="J12" s="9" t="s">
        <v>5</v>
      </c>
      <c r="K12" s="9" t="s">
        <v>6</v>
      </c>
      <c r="L12" s="9" t="s">
        <v>7</v>
      </c>
    </row>
    <row r="13" spans="1:19" ht="95.25" customHeight="1" x14ac:dyDescent="0.25">
      <c r="A13" s="7" t="s">
        <v>17</v>
      </c>
      <c r="B13" s="12">
        <f>B14+B17</f>
        <v>5098</v>
      </c>
      <c r="C13" s="12">
        <f>C14+C17</f>
        <v>4057.1000000000004</v>
      </c>
      <c r="D13" s="12">
        <f>D14+D17</f>
        <v>5259.6</v>
      </c>
      <c r="E13" s="22">
        <v>6670.3</v>
      </c>
      <c r="F13" s="18">
        <v>3949.6</v>
      </c>
      <c r="G13" s="18">
        <v>4354.5</v>
      </c>
      <c r="H13" s="12">
        <v>4652.5</v>
      </c>
      <c r="I13" s="12">
        <v>4899.1000000000004</v>
      </c>
      <c r="J13" s="12">
        <v>5158.7</v>
      </c>
      <c r="K13" s="12">
        <v>5406.3</v>
      </c>
      <c r="L13" s="12">
        <v>5638.8</v>
      </c>
    </row>
    <row r="14" spans="1:19" s="1" customFormat="1" ht="39" customHeight="1" x14ac:dyDescent="0.25">
      <c r="A14" s="10" t="s">
        <v>24</v>
      </c>
      <c r="B14" s="13">
        <v>1530.5</v>
      </c>
      <c r="C14" s="13">
        <v>1753.3</v>
      </c>
      <c r="D14" s="19">
        <v>2003.3</v>
      </c>
      <c r="E14" s="23">
        <v>2147</v>
      </c>
      <c r="F14" s="19">
        <v>2167.1999999999998</v>
      </c>
      <c r="G14" s="19">
        <v>2273.8000000000002</v>
      </c>
      <c r="H14" s="13">
        <v>2367.1</v>
      </c>
      <c r="I14" s="13">
        <f>I15+I16</f>
        <v>2492.6</v>
      </c>
      <c r="J14" s="13">
        <f t="shared" ref="J14:L14" si="0">J15+J16</f>
        <v>2624.7000000000003</v>
      </c>
      <c r="K14" s="13">
        <f t="shared" si="0"/>
        <v>2750.7</v>
      </c>
      <c r="L14" s="13">
        <f t="shared" si="0"/>
        <v>2869</v>
      </c>
      <c r="N14" s="1">
        <f>I14/H14</f>
        <v>1.0530184614084745</v>
      </c>
      <c r="O14" s="1">
        <f>J14/I14</f>
        <v>1.0529968707373829</v>
      </c>
      <c r="P14" s="1">
        <f t="shared" ref="P14:Q14" si="1">K14/J14</f>
        <v>1.048005486341296</v>
      </c>
      <c r="Q14" s="1">
        <f t="shared" si="1"/>
        <v>1.0430072345221217</v>
      </c>
      <c r="R14" s="1">
        <f t="shared" ref="R14:S14" si="2">M13/L13</f>
        <v>0</v>
      </c>
      <c r="S14" s="1" t="e">
        <f t="shared" si="2"/>
        <v>#DIV/0!</v>
      </c>
    </row>
    <row r="15" spans="1:19" s="1" customFormat="1" ht="18.75" x14ac:dyDescent="0.25">
      <c r="A15" s="10" t="s">
        <v>26</v>
      </c>
      <c r="B15" s="13">
        <v>1397.6</v>
      </c>
      <c r="C15" s="13">
        <v>1595.1</v>
      </c>
      <c r="D15" s="19">
        <v>1751.2</v>
      </c>
      <c r="E15" s="23">
        <v>1903.7</v>
      </c>
      <c r="F15" s="19">
        <v>2005.5</v>
      </c>
      <c r="G15" s="19">
        <v>2103.1</v>
      </c>
      <c r="H15" s="19">
        <v>2205.3000000000002</v>
      </c>
      <c r="I15" s="19">
        <f>ROUND((H15*1.053),1)</f>
        <v>2322.1999999999998</v>
      </c>
      <c r="J15" s="19">
        <f>ROUND((I15*1.053),1)</f>
        <v>2445.3000000000002</v>
      </c>
      <c r="K15" s="19">
        <f>ROUND((J15*1.048),1)</f>
        <v>2562.6999999999998</v>
      </c>
      <c r="L15" s="19">
        <f>ROUND((K15*1.043),1)</f>
        <v>2672.9</v>
      </c>
    </row>
    <row r="16" spans="1:19" s="1" customFormat="1" ht="18.75" x14ac:dyDescent="0.25">
      <c r="A16" s="10" t="s">
        <v>25</v>
      </c>
      <c r="B16" s="13">
        <v>132.9</v>
      </c>
      <c r="C16" s="13">
        <v>158.19999999999999</v>
      </c>
      <c r="D16" s="19">
        <v>252.1</v>
      </c>
      <c r="E16" s="23">
        <v>243.3</v>
      </c>
      <c r="F16" s="19">
        <v>161.69999999999999</v>
      </c>
      <c r="G16" s="19">
        <v>170.7</v>
      </c>
      <c r="H16" s="19">
        <v>161.80000000000001</v>
      </c>
      <c r="I16" s="19">
        <f>ROUND((H16*1.053),1)</f>
        <v>170.4</v>
      </c>
      <c r="J16" s="19">
        <f t="shared" ref="J16" si="3">ROUND((I16*1.053),1)</f>
        <v>179.4</v>
      </c>
      <c r="K16" s="19">
        <f>ROUND((J16*1.048),1)</f>
        <v>188</v>
      </c>
      <c r="L16" s="19">
        <f>ROUND((K16*1.043),1)</f>
        <v>196.1</v>
      </c>
    </row>
    <row r="17" spans="1:18" s="1" customFormat="1" ht="41.25" customHeight="1" x14ac:dyDescent="0.25">
      <c r="A17" s="10" t="s">
        <v>22</v>
      </c>
      <c r="B17" s="13">
        <v>3567.5</v>
      </c>
      <c r="C17" s="13">
        <v>2303.8000000000002</v>
      </c>
      <c r="D17" s="19">
        <v>3256.3</v>
      </c>
      <c r="E17" s="23">
        <v>4523.3</v>
      </c>
      <c r="F17" s="19">
        <v>2516.8000000000002</v>
      </c>
      <c r="G17" s="19">
        <v>2206.3000000000002</v>
      </c>
      <c r="H17" s="19">
        <v>2285.4</v>
      </c>
      <c r="I17" s="13">
        <f>ROUND((H17*1.053),1)</f>
        <v>2406.5</v>
      </c>
      <c r="J17" s="13">
        <f t="shared" ref="J17:J18" si="4">ROUND((I17*1.053),1)</f>
        <v>2534</v>
      </c>
      <c r="K17" s="13">
        <f>ROUND((J17*1.048),1)</f>
        <v>2655.6</v>
      </c>
      <c r="L17" s="13">
        <f>ROUND((K17*1.043),1)</f>
        <v>2769.8</v>
      </c>
      <c r="N17" s="1">
        <f>H17*1.053</f>
        <v>2406.5261999999998</v>
      </c>
      <c r="O17" s="1">
        <f>I17*1.053</f>
        <v>2534.0445</v>
      </c>
      <c r="P17" s="1">
        <f>J17*1.048</f>
        <v>2655.6320000000001</v>
      </c>
      <c r="Q17" s="1">
        <f>K17*1.043</f>
        <v>2769.7907999999998</v>
      </c>
    </row>
    <row r="18" spans="1:18" s="1" customFormat="1" ht="24.75" customHeight="1" x14ac:dyDescent="0.25">
      <c r="A18" s="10" t="s">
        <v>23</v>
      </c>
      <c r="B18" s="13">
        <v>1130.9000000000001</v>
      </c>
      <c r="C18" s="13">
        <v>1242</v>
      </c>
      <c r="D18" s="19">
        <v>1405.9</v>
      </c>
      <c r="E18" s="23">
        <v>1641.9</v>
      </c>
      <c r="F18" s="19">
        <v>1782.4</v>
      </c>
      <c r="G18" s="19">
        <v>1813.7</v>
      </c>
      <c r="H18" s="13">
        <v>1887.3</v>
      </c>
      <c r="I18" s="13">
        <f>ROUND((H18*1.053),1)</f>
        <v>1987.3</v>
      </c>
      <c r="J18" s="13">
        <f t="shared" si="4"/>
        <v>2092.6</v>
      </c>
      <c r="K18" s="13">
        <f>ROUND((J18*1.048),1)</f>
        <v>2193</v>
      </c>
      <c r="L18" s="13">
        <f>ROUND((K18*1.043),1)</f>
        <v>2287.3000000000002</v>
      </c>
      <c r="N18" s="1">
        <f>H18*1.053</f>
        <v>1987.3268999999998</v>
      </c>
      <c r="O18" s="1">
        <f>I18*1.053</f>
        <v>2092.6268999999998</v>
      </c>
      <c r="P18" s="1">
        <f>J18*1.048</f>
        <v>2193.0448000000001</v>
      </c>
      <c r="Q18" s="1">
        <f>K18*1.043</f>
        <v>2287.299</v>
      </c>
    </row>
    <row r="19" spans="1:18" ht="68.25" customHeight="1" x14ac:dyDescent="0.25">
      <c r="A19" s="7" t="s">
        <v>18</v>
      </c>
      <c r="B19" s="12">
        <f>SUM(B20:B21)</f>
        <v>5160.3999999999996</v>
      </c>
      <c r="C19" s="12">
        <f>SUM(C20:C21)</f>
        <v>3993.7</v>
      </c>
      <c r="D19" s="18">
        <v>5236.2</v>
      </c>
      <c r="E19" s="22">
        <v>6304.5</v>
      </c>
      <c r="F19" s="18">
        <v>4053.6</v>
      </c>
      <c r="G19" s="18">
        <v>4444.3</v>
      </c>
      <c r="H19" s="12">
        <f>SUM(H20:H21)</f>
        <v>4770.8999999999996</v>
      </c>
      <c r="I19" s="12">
        <f>SUM(I20:I21)</f>
        <v>4899.1000000000004</v>
      </c>
      <c r="J19" s="12">
        <f>SUM(J20:J21)</f>
        <v>5158.7</v>
      </c>
      <c r="K19" s="12">
        <f>SUM(K20:K21)</f>
        <v>5406.2999999999993</v>
      </c>
      <c r="L19" s="12">
        <f>SUM(L20:L21)</f>
        <v>5638.8</v>
      </c>
    </row>
    <row r="20" spans="1:18" s="1" customFormat="1" ht="18.75" x14ac:dyDescent="0.25">
      <c r="A20" s="10" t="s">
        <v>19</v>
      </c>
      <c r="B20" s="13">
        <v>1595.6</v>
      </c>
      <c r="C20" s="13">
        <v>1724</v>
      </c>
      <c r="D20" s="19">
        <f>D19-D21</f>
        <v>1990.6</v>
      </c>
      <c r="E20" s="23">
        <f>E19-E21</f>
        <v>1781.1999999999998</v>
      </c>
      <c r="F20" s="19">
        <v>2271.1999999999998</v>
      </c>
      <c r="G20" s="19">
        <f t="shared" ref="G20" si="5">G19-G21</f>
        <v>2238</v>
      </c>
      <c r="H20" s="13">
        <v>2485.5</v>
      </c>
      <c r="I20" s="13">
        <v>2492.6</v>
      </c>
      <c r="J20" s="13">
        <v>2624.7</v>
      </c>
      <c r="K20" s="13">
        <v>2750.7</v>
      </c>
      <c r="L20" s="13">
        <v>2869</v>
      </c>
      <c r="N20" s="1">
        <f>H20*1.053</f>
        <v>2617.2314999999999</v>
      </c>
      <c r="O20" s="1">
        <f>I20*1.053</f>
        <v>2624.7077999999997</v>
      </c>
      <c r="P20" s="1">
        <f>J20*1.048</f>
        <v>2750.6855999999998</v>
      </c>
      <c r="Q20" s="1">
        <f>K20*1.043</f>
        <v>2868.9800999999998</v>
      </c>
    </row>
    <row r="21" spans="1:18" s="1" customFormat="1" ht="17.25" customHeight="1" x14ac:dyDescent="0.25">
      <c r="A21" s="10" t="s">
        <v>22</v>
      </c>
      <c r="B21" s="13">
        <v>3564.8</v>
      </c>
      <c r="C21" s="13">
        <v>2269.6999999999998</v>
      </c>
      <c r="D21" s="19">
        <v>3245.6</v>
      </c>
      <c r="E21" s="23">
        <f t="shared" ref="E21:H21" si="6">E17</f>
        <v>4523.3</v>
      </c>
      <c r="F21" s="19">
        <f t="shared" si="6"/>
        <v>2516.8000000000002</v>
      </c>
      <c r="G21" s="19">
        <f t="shared" si="6"/>
        <v>2206.3000000000002</v>
      </c>
      <c r="H21" s="13">
        <f t="shared" si="6"/>
        <v>2285.4</v>
      </c>
      <c r="I21" s="13">
        <f t="shared" ref="I21:I22" si="7">ROUND((H21*1.053),1)</f>
        <v>2406.5</v>
      </c>
      <c r="J21" s="13">
        <f t="shared" ref="J21:J22" si="8">ROUND((I21*1.053),1)</f>
        <v>2534</v>
      </c>
      <c r="K21" s="13">
        <f t="shared" ref="K21:K22" si="9">ROUND((J21*1.048),1)</f>
        <v>2655.6</v>
      </c>
      <c r="L21" s="13">
        <f t="shared" ref="L21:L22" si="10">ROUND((K21*1.043),1)</f>
        <v>2769.8</v>
      </c>
      <c r="R21" s="1">
        <f t="shared" ref="R21" si="11">M20/L20</f>
        <v>0</v>
      </c>
    </row>
    <row r="22" spans="1:18" s="1" customFormat="1" ht="18.75" x14ac:dyDescent="0.25">
      <c r="A22" s="10" t="s">
        <v>23</v>
      </c>
      <c r="B22" s="13">
        <v>1130.5</v>
      </c>
      <c r="C22" s="13">
        <v>1244.5999999999999</v>
      </c>
      <c r="D22" s="19">
        <v>1409.5</v>
      </c>
      <c r="E22" s="23">
        <v>1641.9</v>
      </c>
      <c r="F22" s="19">
        <f>F18</f>
        <v>1782.4</v>
      </c>
      <c r="G22" s="19">
        <f t="shared" ref="G22:H22" si="12">G18</f>
        <v>1813.7</v>
      </c>
      <c r="H22" s="19">
        <f t="shared" si="12"/>
        <v>1887.3</v>
      </c>
      <c r="I22" s="19">
        <f t="shared" si="7"/>
        <v>1987.3</v>
      </c>
      <c r="J22" s="19">
        <f t="shared" si="8"/>
        <v>2092.6</v>
      </c>
      <c r="K22" s="19">
        <f t="shared" si="9"/>
        <v>2193</v>
      </c>
      <c r="L22" s="19">
        <f t="shared" si="10"/>
        <v>2287.3000000000002</v>
      </c>
    </row>
    <row r="23" spans="1:18" ht="51.75" customHeight="1" x14ac:dyDescent="0.25">
      <c r="A23" s="7" t="s">
        <v>20</v>
      </c>
      <c r="B23" s="14">
        <f>B13-B19</f>
        <v>-62.399999999999636</v>
      </c>
      <c r="C23" s="14">
        <f t="shared" ref="C23:L23" si="13">C13-C19</f>
        <v>63.400000000000546</v>
      </c>
      <c r="D23" s="20">
        <f t="shared" si="13"/>
        <v>23.400000000000546</v>
      </c>
      <c r="E23" s="24">
        <f t="shared" si="13"/>
        <v>365.80000000000018</v>
      </c>
      <c r="F23" s="20">
        <f t="shared" si="13"/>
        <v>-104</v>
      </c>
      <c r="G23" s="20">
        <f t="shared" si="13"/>
        <v>-89.800000000000182</v>
      </c>
      <c r="H23" s="14">
        <f t="shared" si="13"/>
        <v>-118.39999999999964</v>
      </c>
      <c r="I23" s="14">
        <f t="shared" si="13"/>
        <v>0</v>
      </c>
      <c r="J23" s="14">
        <f t="shared" si="13"/>
        <v>0</v>
      </c>
      <c r="K23" s="14">
        <f t="shared" si="13"/>
        <v>0</v>
      </c>
      <c r="L23" s="14">
        <f t="shared" si="13"/>
        <v>0</v>
      </c>
    </row>
    <row r="24" spans="1:18" x14ac:dyDescent="0.25">
      <c r="B24" s="11"/>
      <c r="C24" s="11"/>
      <c r="D24" s="11"/>
      <c r="E24" s="11"/>
      <c r="F24" s="11"/>
      <c r="G24" s="15"/>
      <c r="H24" s="11"/>
      <c r="I24" s="11"/>
      <c r="J24" s="11"/>
      <c r="K24" s="11"/>
      <c r="L24" s="11"/>
    </row>
    <row r="25" spans="1:18" x14ac:dyDescent="0.25">
      <c r="A25" s="3"/>
      <c r="B25" s="4"/>
      <c r="C25" s="4"/>
      <c r="D25" s="4"/>
      <c r="E25" s="4"/>
      <c r="F25" s="16"/>
      <c r="G25" s="16"/>
      <c r="H25" s="16"/>
      <c r="I25" s="16"/>
      <c r="J25" s="16"/>
      <c r="K25" s="16"/>
      <c r="L25" s="16"/>
    </row>
    <row r="27" spans="1:18" x14ac:dyDescent="0.25">
      <c r="A27" s="3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</sheetData>
  <mergeCells count="1">
    <mergeCell ref="A9:L9"/>
  </mergeCells>
  <pageMargins left="0.39370078740157483" right="0.39370078740157483" top="0.74803149606299213" bottom="0.74803149606299213" header="0.31496062992125984" footer="0.31496062992125984"/>
  <pageSetup paperSize="9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27"/>
  <sheetViews>
    <sheetView tabSelected="1" view="pageBreakPreview" zoomScale="80" zoomScaleNormal="80" zoomScaleSheetLayoutView="80" workbookViewId="0">
      <selection activeCell="G16" sqref="G16"/>
    </sheetView>
  </sheetViews>
  <sheetFormatPr defaultRowHeight="15" x14ac:dyDescent="0.25"/>
  <cols>
    <col min="1" max="1" width="48.28515625" customWidth="1"/>
    <col min="2" max="2" width="17.28515625" bestFit="1" customWidth="1"/>
    <col min="3" max="12" width="14" bestFit="1" customWidth="1"/>
  </cols>
  <sheetData>
    <row r="2" spans="1:12" ht="18.75" x14ac:dyDescent="0.25">
      <c r="H2" s="5"/>
      <c r="L2" s="5" t="s">
        <v>8</v>
      </c>
    </row>
    <row r="3" spans="1:12" ht="18.75" x14ac:dyDescent="0.25">
      <c r="H3" s="5"/>
      <c r="L3" s="5" t="s">
        <v>14</v>
      </c>
    </row>
    <row r="4" spans="1:12" ht="18.75" x14ac:dyDescent="0.25">
      <c r="H4" s="5"/>
      <c r="L4" s="5" t="s">
        <v>9</v>
      </c>
    </row>
    <row r="5" spans="1:12" ht="18.75" x14ac:dyDescent="0.25">
      <c r="H5" s="5"/>
      <c r="L5" s="5" t="s">
        <v>10</v>
      </c>
    </row>
    <row r="6" spans="1:12" ht="18.75" x14ac:dyDescent="0.25">
      <c r="H6" s="5"/>
      <c r="L6" s="5"/>
    </row>
    <row r="7" spans="1:12" ht="18.75" x14ac:dyDescent="0.25">
      <c r="H7" s="5"/>
      <c r="L7" s="5"/>
    </row>
    <row r="8" spans="1:12" ht="18.75" x14ac:dyDescent="0.25">
      <c r="H8" s="5"/>
      <c r="L8" s="5"/>
    </row>
    <row r="9" spans="1:12" ht="26.25" customHeight="1" x14ac:dyDescent="0.25">
      <c r="A9" s="25" t="s">
        <v>13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ht="18.75" x14ac:dyDescent="0.25">
      <c r="A10" s="6"/>
    </row>
    <row r="11" spans="1:12" ht="18.75" x14ac:dyDescent="0.25">
      <c r="L11" s="5" t="s">
        <v>12</v>
      </c>
    </row>
    <row r="12" spans="1:12" ht="75.75" customHeight="1" x14ac:dyDescent="0.25">
      <c r="A12" s="8" t="s">
        <v>11</v>
      </c>
      <c r="B12" s="17" t="s">
        <v>15</v>
      </c>
      <c r="C12" s="17" t="s">
        <v>16</v>
      </c>
      <c r="D12" s="17" t="s">
        <v>21</v>
      </c>
      <c r="E12" s="17" t="s">
        <v>27</v>
      </c>
      <c r="F12" s="17" t="s">
        <v>1</v>
      </c>
      <c r="G12" s="17" t="s">
        <v>2</v>
      </c>
      <c r="H12" s="17" t="s">
        <v>3</v>
      </c>
      <c r="I12" s="17" t="s">
        <v>4</v>
      </c>
      <c r="J12" s="17" t="s">
        <v>5</v>
      </c>
      <c r="K12" s="17" t="s">
        <v>6</v>
      </c>
      <c r="L12" s="17" t="s">
        <v>7</v>
      </c>
    </row>
    <row r="13" spans="1:12" ht="78" customHeight="1" x14ac:dyDescent="0.25">
      <c r="A13" s="7" t="s">
        <v>17</v>
      </c>
      <c r="B13" s="18">
        <f>B14+B17</f>
        <v>5098</v>
      </c>
      <c r="C13" s="18">
        <f>C14+C17</f>
        <v>4057.1000000000004</v>
      </c>
      <c r="D13" s="18">
        <f>D14+D17</f>
        <v>5259.6</v>
      </c>
      <c r="E13" s="18">
        <v>7315</v>
      </c>
      <c r="F13" s="18">
        <v>5600.6</v>
      </c>
      <c r="G13" s="18">
        <v>4921.8</v>
      </c>
      <c r="H13" s="18">
        <v>5065.8999999999996</v>
      </c>
      <c r="I13" s="18">
        <v>4959.8</v>
      </c>
      <c r="J13" s="18">
        <v>5222.6000000000004</v>
      </c>
      <c r="K13" s="18">
        <v>5473.3</v>
      </c>
      <c r="L13" s="18">
        <v>5708.6</v>
      </c>
    </row>
    <row r="14" spans="1:12" s="1" customFormat="1" ht="39" customHeight="1" x14ac:dyDescent="0.25">
      <c r="A14" s="10" t="s">
        <v>24</v>
      </c>
      <c r="B14" s="19">
        <v>1530.5</v>
      </c>
      <c r="C14" s="19">
        <v>1753.3</v>
      </c>
      <c r="D14" s="19">
        <v>2003.3</v>
      </c>
      <c r="E14" s="19">
        <v>2219.4</v>
      </c>
      <c r="F14" s="19">
        <v>2219.4</v>
      </c>
      <c r="G14" s="19">
        <v>2328.8000000000002</v>
      </c>
      <c r="H14" s="19">
        <v>2424.8000000000002</v>
      </c>
      <c r="I14" s="19">
        <f>I15+I16</f>
        <v>2553.2999999999997</v>
      </c>
      <c r="J14" s="19">
        <f t="shared" ref="J14:L14" si="0">J15+J16</f>
        <v>2688.6</v>
      </c>
      <c r="K14" s="19">
        <f t="shared" si="0"/>
        <v>2817.7</v>
      </c>
      <c r="L14" s="19">
        <f t="shared" si="0"/>
        <v>2938.8</v>
      </c>
    </row>
    <row r="15" spans="1:12" s="1" customFormat="1" ht="18.75" x14ac:dyDescent="0.25">
      <c r="A15" s="10" t="s">
        <v>26</v>
      </c>
      <c r="B15" s="19">
        <v>1397.6</v>
      </c>
      <c r="C15" s="19">
        <v>1595.1</v>
      </c>
      <c r="D15" s="19">
        <v>1751.2</v>
      </c>
      <c r="E15" s="19">
        <v>1939.1</v>
      </c>
      <c r="F15" s="19">
        <v>2055.5</v>
      </c>
      <c r="G15" s="19">
        <v>2155.3000000000002</v>
      </c>
      <c r="H15" s="19">
        <v>2259.8000000000002</v>
      </c>
      <c r="I15" s="19">
        <f>ROUND((H15*1.053),1)</f>
        <v>2379.6</v>
      </c>
      <c r="J15" s="19">
        <f>ROUND((I15*1.053),1)</f>
        <v>2505.6999999999998</v>
      </c>
      <c r="K15" s="19">
        <f>ROUND((J15*1.048),1)</f>
        <v>2626</v>
      </c>
      <c r="L15" s="19">
        <f>ROUND((K15*1.043),1)</f>
        <v>2738.9</v>
      </c>
    </row>
    <row r="16" spans="1:12" s="1" customFormat="1" ht="18.75" x14ac:dyDescent="0.25">
      <c r="A16" s="10" t="s">
        <v>25</v>
      </c>
      <c r="B16" s="19">
        <v>132.9</v>
      </c>
      <c r="C16" s="19">
        <v>158.19999999999999</v>
      </c>
      <c r="D16" s="19">
        <v>252.1</v>
      </c>
      <c r="E16" s="19">
        <v>280.39999999999998</v>
      </c>
      <c r="F16" s="19">
        <v>163.9</v>
      </c>
      <c r="G16" s="19">
        <v>173.5</v>
      </c>
      <c r="H16" s="19">
        <v>165</v>
      </c>
      <c r="I16" s="19">
        <f>ROUND((H16*1.053),1)</f>
        <v>173.7</v>
      </c>
      <c r="J16" s="19">
        <f t="shared" ref="J16" si="1">ROUND((I16*1.053),1)</f>
        <v>182.9</v>
      </c>
      <c r="K16" s="19">
        <f>ROUND((J16*1.048),1)</f>
        <v>191.7</v>
      </c>
      <c r="L16" s="19">
        <f>ROUND((K16*1.043),1)</f>
        <v>199.9</v>
      </c>
    </row>
    <row r="17" spans="1:12" s="1" customFormat="1" ht="21" customHeight="1" x14ac:dyDescent="0.25">
      <c r="A17" s="10" t="s">
        <v>22</v>
      </c>
      <c r="B17" s="19">
        <v>3567.5</v>
      </c>
      <c r="C17" s="19">
        <v>2303.8000000000002</v>
      </c>
      <c r="D17" s="19">
        <v>3256.3</v>
      </c>
      <c r="E17" s="19">
        <v>5095.6000000000004</v>
      </c>
      <c r="F17" s="19">
        <v>3381.2</v>
      </c>
      <c r="G17" s="19">
        <v>2593</v>
      </c>
      <c r="H17" s="19">
        <v>2641</v>
      </c>
      <c r="I17" s="19">
        <v>2406.5</v>
      </c>
      <c r="J17" s="19">
        <v>2534</v>
      </c>
      <c r="K17" s="19">
        <v>2655.6</v>
      </c>
      <c r="L17" s="19">
        <v>2769</v>
      </c>
    </row>
    <row r="18" spans="1:12" s="1" customFormat="1" ht="21" customHeight="1" x14ac:dyDescent="0.25">
      <c r="A18" s="10" t="s">
        <v>23</v>
      </c>
      <c r="B18" s="19">
        <v>1130.9000000000001</v>
      </c>
      <c r="C18" s="19">
        <v>1242</v>
      </c>
      <c r="D18" s="19">
        <v>1405.9</v>
      </c>
      <c r="E18" s="19">
        <v>1642</v>
      </c>
      <c r="F18" s="19">
        <v>1752.6</v>
      </c>
      <c r="G18" s="19">
        <v>1845.3</v>
      </c>
      <c r="H18" s="19">
        <v>1918.6</v>
      </c>
      <c r="I18" s="19">
        <v>1987.3</v>
      </c>
      <c r="J18" s="19">
        <f t="shared" ref="J18" si="2">ROUND((I18*1.053),1)</f>
        <v>2092.6</v>
      </c>
      <c r="K18" s="19">
        <f>ROUND((J18*1.048),1)</f>
        <v>2193</v>
      </c>
      <c r="L18" s="19">
        <f>ROUND((K18*1.043),1)</f>
        <v>2287.3000000000002</v>
      </c>
    </row>
    <row r="19" spans="1:12" ht="68.25" customHeight="1" x14ac:dyDescent="0.25">
      <c r="A19" s="7" t="s">
        <v>18</v>
      </c>
      <c r="B19" s="18">
        <f>SUM(B20:B21)</f>
        <v>5160.3999999999996</v>
      </c>
      <c r="C19" s="18">
        <f>SUM(C20:C21)</f>
        <v>3993.7</v>
      </c>
      <c r="D19" s="18">
        <v>5236.2</v>
      </c>
      <c r="E19" s="18">
        <v>7255.6</v>
      </c>
      <c r="F19" s="18">
        <v>5711.5</v>
      </c>
      <c r="G19" s="18">
        <v>5011.8</v>
      </c>
      <c r="H19" s="18">
        <v>5180.8999999999996</v>
      </c>
      <c r="I19" s="18">
        <v>4959.8</v>
      </c>
      <c r="J19" s="18">
        <f>SUM(J20:J21)</f>
        <v>5222.6000000000004</v>
      </c>
      <c r="K19" s="18">
        <f>SUM(K20:K21)</f>
        <v>5473.2999999999993</v>
      </c>
      <c r="L19" s="18">
        <f>SUM(L20:L21)</f>
        <v>5708.6</v>
      </c>
    </row>
    <row r="20" spans="1:12" s="1" customFormat="1" ht="18.75" x14ac:dyDescent="0.25">
      <c r="A20" s="10" t="s">
        <v>19</v>
      </c>
      <c r="B20" s="19">
        <v>1595.6</v>
      </c>
      <c r="C20" s="19">
        <v>1720.6</v>
      </c>
      <c r="D20" s="19">
        <f>D19-D21</f>
        <v>1987.5</v>
      </c>
      <c r="E20" s="19">
        <f>E19-E21</f>
        <v>2215.3000000000002</v>
      </c>
      <c r="F20" s="19">
        <f>F19-F21</f>
        <v>2330.3000000000002</v>
      </c>
      <c r="G20" s="19">
        <f>G19-G21</f>
        <v>2418.8000000000002</v>
      </c>
      <c r="H20" s="19">
        <v>2485.5</v>
      </c>
      <c r="I20" s="19">
        <v>2553.2999999999997</v>
      </c>
      <c r="J20" s="19">
        <v>2688.6</v>
      </c>
      <c r="K20" s="19">
        <v>2817.7</v>
      </c>
      <c r="L20" s="19">
        <v>2938.8</v>
      </c>
    </row>
    <row r="21" spans="1:12" s="1" customFormat="1" ht="17.25" customHeight="1" x14ac:dyDescent="0.25">
      <c r="A21" s="10" t="s">
        <v>22</v>
      </c>
      <c r="B21" s="19">
        <v>3564.8</v>
      </c>
      <c r="C21" s="19">
        <v>2273.1</v>
      </c>
      <c r="D21" s="19">
        <v>3248.7</v>
      </c>
      <c r="E21" s="19">
        <v>5040.3</v>
      </c>
      <c r="F21" s="19">
        <f t="shared" ref="F21:H22" si="3">F17</f>
        <v>3381.2</v>
      </c>
      <c r="G21" s="19">
        <f t="shared" si="3"/>
        <v>2593</v>
      </c>
      <c r="H21" s="19">
        <f t="shared" si="3"/>
        <v>2641</v>
      </c>
      <c r="I21" s="19">
        <v>2406.5</v>
      </c>
      <c r="J21" s="19">
        <v>2534</v>
      </c>
      <c r="K21" s="19">
        <v>2655.6</v>
      </c>
      <c r="L21" s="19">
        <v>2769.8</v>
      </c>
    </row>
    <row r="22" spans="1:12" s="1" customFormat="1" ht="18.75" x14ac:dyDescent="0.25">
      <c r="A22" s="10" t="s">
        <v>23</v>
      </c>
      <c r="B22" s="19">
        <v>1130</v>
      </c>
      <c r="C22" s="19">
        <v>1241.7</v>
      </c>
      <c r="D22" s="19">
        <v>1406.1</v>
      </c>
      <c r="E22" s="19">
        <v>1623.6</v>
      </c>
      <c r="F22" s="19">
        <f>F18</f>
        <v>1752.6</v>
      </c>
      <c r="G22" s="19">
        <f t="shared" si="3"/>
        <v>1845.3</v>
      </c>
      <c r="H22" s="19">
        <f t="shared" si="3"/>
        <v>1918.6</v>
      </c>
      <c r="I22" s="19">
        <v>1987.3</v>
      </c>
      <c r="J22" s="19">
        <f t="shared" ref="J22" si="4">ROUND((I22*1.053),1)</f>
        <v>2092.6</v>
      </c>
      <c r="K22" s="19">
        <f>ROUND((J22*1.048),1)</f>
        <v>2193</v>
      </c>
      <c r="L22" s="19">
        <f>ROUND((K22*1.043),1)</f>
        <v>2287.3000000000002</v>
      </c>
    </row>
    <row r="23" spans="1:12" ht="51.75" customHeight="1" x14ac:dyDescent="0.25">
      <c r="A23" s="7" t="s">
        <v>20</v>
      </c>
      <c r="B23" s="20">
        <f>B13-B19</f>
        <v>-62.399999999999636</v>
      </c>
      <c r="C23" s="20">
        <f t="shared" ref="C23:L23" si="5">C13-C19</f>
        <v>63.400000000000546</v>
      </c>
      <c r="D23" s="20">
        <f>D13-D19</f>
        <v>23.400000000000546</v>
      </c>
      <c r="E23" s="20">
        <f>E13-E19</f>
        <v>59.399999999999636</v>
      </c>
      <c r="F23" s="20">
        <f t="shared" si="5"/>
        <v>-110.89999999999964</v>
      </c>
      <c r="G23" s="20">
        <f t="shared" si="5"/>
        <v>-90</v>
      </c>
      <c r="H23" s="20">
        <f t="shared" si="5"/>
        <v>-115</v>
      </c>
      <c r="I23" s="20">
        <f t="shared" si="5"/>
        <v>0</v>
      </c>
      <c r="J23" s="20">
        <f t="shared" si="5"/>
        <v>0</v>
      </c>
      <c r="K23" s="20">
        <f t="shared" si="5"/>
        <v>0</v>
      </c>
      <c r="L23" s="20">
        <f t="shared" si="5"/>
        <v>0</v>
      </c>
    </row>
    <row r="24" spans="1:12" x14ac:dyDescent="0.25">
      <c r="B24" s="11"/>
      <c r="C24" s="11"/>
      <c r="D24" s="11"/>
      <c r="E24" s="11"/>
      <c r="F24" s="11"/>
      <c r="G24" s="15"/>
      <c r="H24" s="11"/>
      <c r="I24" s="11"/>
      <c r="J24" s="11"/>
      <c r="K24" s="11"/>
      <c r="L24" s="11"/>
    </row>
    <row r="25" spans="1:12" x14ac:dyDescent="0.25">
      <c r="A25" s="3"/>
      <c r="B25" s="4"/>
      <c r="C25" s="4"/>
      <c r="D25" s="4"/>
      <c r="E25" s="4"/>
      <c r="F25" s="16"/>
      <c r="G25" s="16"/>
      <c r="H25" s="16"/>
      <c r="I25" s="16"/>
      <c r="J25" s="16"/>
      <c r="K25" s="16"/>
      <c r="L25" s="16"/>
    </row>
    <row r="26" spans="1:12" x14ac:dyDescent="0.25">
      <c r="B26" s="4"/>
      <c r="C26" s="4"/>
      <c r="D26" s="4"/>
      <c r="E26" s="4"/>
    </row>
    <row r="27" spans="1:12" x14ac:dyDescent="0.25">
      <c r="A27" s="3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</sheetData>
  <mergeCells count="1">
    <mergeCell ref="A9:L9"/>
  </mergeCells>
  <pageMargins left="0.39370078740157483" right="0.39370078740157483" top="0.74803149606299213" bottom="0.74803149606299213" header="0.31496062992125984" footer="0.31496062992125984"/>
  <pageSetup paperSize="9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1 (01.2024)</vt:lpstr>
      <vt:lpstr>'Приложение 1'!Область_печати</vt:lpstr>
      <vt:lpstr>'Приложение 1 (01.2024)'!Область_печати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ГончароваС.Ю.</dc:creator>
  <cp:lastModifiedBy>КартавкинаВГ</cp:lastModifiedBy>
  <cp:lastPrinted>2024-01-19T11:21:45Z</cp:lastPrinted>
  <dcterms:created xsi:type="dcterms:W3CDTF">2020-10-12T06:21:20Z</dcterms:created>
  <dcterms:modified xsi:type="dcterms:W3CDTF">2024-02-22T11:36:40Z</dcterms:modified>
</cp:coreProperties>
</file>